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40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<sst xmlns="http://schemas.openxmlformats.org/spreadsheetml/2006/main" count="16" uniqueCount="16">
  <si>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gsx</t>
  </si>
  <si>
    <t>gsy</t>
  </si>
  <si>
    <t>tasx</t>
  </si>
  <si>
    <t>tasy</t>
  </si>
  <si>
    <t>wx</t>
  </si>
  <si>
    <t>wy</t>
  </si>
  <si>
    <t>W.DIR</t>
  </si>
  <si>
    <t>W.VEL</t>
  </si>
  <si>
    <t>TAS</t>
  </si>
  <si>
    <t>TC</t>
  </si>
  <si>
    <t>WCA</t>
  </si>
  <si>
    <t>LEG</t>
  </si>
  <si>
    <t>GS</t>
  </si>
  <si>
    <t>ETE</t>
  </si>
  <si>
    <t>FUEL</t>
  </si>
  <si>
    <t>GPH=10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</si>
</sst>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7">
    <font>
      <sz val="11"/>
      <color theme="1"/>
      <name val="Calibri"/>
      <family val="2"/>
    </font>
    <font>
      <sz val="11"/>
      <color indexed="8"/>
      <name val="맑은 고딕"/>
      <family val="2"/>
    </font>
    <font>
      <sz val="8"/>
      <name val="맑은 고딕"/>
      <family val="2"/>
    </font>
    <font>
      <sz val="11"/>
      <color indexed="9"/>
      <name val="맑은 고딕"/>
      <family val="2"/>
    </font>
    <font>
      <sz val="11"/>
      <color indexed="20"/>
      <name val="맑은 고딕"/>
      <family val="2"/>
    </font>
    <font>
      <b/>
      <sz val="11"/>
      <color indexed="52"/>
      <name val="맑은 고딕"/>
      <family val="2"/>
    </font>
    <font>
      <b/>
      <sz val="11"/>
      <color indexed="9"/>
      <name val="맑은 고딕"/>
      <family val="2"/>
    </font>
    <font>
      <i/>
      <sz val="11"/>
      <color indexed="23"/>
      <name val="맑은 고딕"/>
      <family val="2"/>
    </font>
    <font>
      <sz val="11"/>
      <color indexed="17"/>
      <name val="맑은 고딕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맑은 고딕"/>
      <family val="2"/>
    </font>
    <font>
      <sz val="11"/>
      <color indexed="62"/>
      <name val="맑은 고딕"/>
      <family val="2"/>
    </font>
    <font>
      <sz val="11"/>
      <color indexed="52"/>
      <name val="맑은 고딕"/>
      <family val="2"/>
    </font>
    <font>
      <sz val="11"/>
      <color indexed="60"/>
      <name val="맑은 고딕"/>
      <family val="2"/>
    </font>
    <font>
      <b/>
      <sz val="11"/>
      <color indexed="63"/>
      <name val="맑은 고딕"/>
      <family val="2"/>
    </font>
    <font>
      <b/>
      <sz val="18"/>
      <color indexed="56"/>
      <name val="맑은 고딕"/>
      <family val="2"/>
    </font>
    <font>
      <b/>
      <sz val="11"/>
      <color indexed="8"/>
      <name val="맑은 고딕"/>
      <family val="2"/>
    </font>
    <font>
      <sz val="11"/>
      <color indexed="10"/>
      <name val="맑은 고딕"/>
      <family val="2"/>
    </font>
    <font>
      <sz val="11"/>
      <color indexed="55"/>
      <name val="맑은 고딕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34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36" fillId="0" borderId="17" xfId="0" applyFont="1" applyBorder="1" applyAlignment="1">
      <alignment horizontal="right" vertical="center"/>
    </xf>
    <xf numFmtId="0" fontId="36" fillId="0" borderId="18" xfId="0" applyFont="1" applyBorder="1" applyAlignment="1">
      <alignment horizontal="right" vertical="center"/>
    </xf>
    <xf numFmtId="0" fontId="36" fillId="0" borderId="19" xfId="0" applyFont="1" applyBorder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34" fillId="33" borderId="20" xfId="0" applyFont="1" applyFill="1" applyBorder="1" applyAlignment="1">
      <alignment horizontal="center" vertical="center"/>
    </xf>
    <xf numFmtId="176" fontId="34" fillId="33" borderId="21" xfId="0" applyNumberFormat="1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176" fontId="34" fillId="33" borderId="22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176" fontId="34" fillId="2" borderId="22" xfId="0" applyNumberFormat="1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4" fillId="3" borderId="0" xfId="0" applyFont="1" applyFill="1" applyBorder="1" applyAlignment="1">
      <alignment horizontal="center" vertical="center"/>
    </xf>
    <xf numFmtId="176" fontId="34" fillId="3" borderId="22" xfId="0" applyNumberFormat="1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34" fillId="3" borderId="25" xfId="0" applyFont="1" applyFill="1" applyBorder="1" applyAlignment="1">
      <alignment horizontal="center" vertical="center"/>
    </xf>
    <xf numFmtId="176" fontId="34" fillId="3" borderId="26" xfId="0" applyNumberFormat="1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9" width="7.140625" style="0" customWidth="1"/>
    <col min="10" max="10" width="7.57421875" style="1" customWidth="1"/>
    <col min="11" max="11" width="2.421875" style="1" customWidth="1"/>
  </cols>
  <sheetData>
    <row r="1" spans="2:11" ht="15" thickBot="1">
      <c r="B1" s="2"/>
      <c r="C1" s="2"/>
      <c r="D1" s="2"/>
      <c r="E1" s="2"/>
      <c r="F1" s="2"/>
      <c r="G1" s="2"/>
      <c r="H1" s="2"/>
      <c r="I1" s="2"/>
      <c r="J1" s="3" t="s">
        <v>15</v>
      </c>
      <c r="K1" s="3"/>
    </row>
    <row r="2" spans="2:17" ht="15" thickBot="1">
      <c r="B2" s="35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  <c r="H2" s="5" t="s">
        <v>12</v>
      </c>
      <c r="I2" s="5" t="s">
        <v>13</v>
      </c>
      <c r="J2" s="6" t="s">
        <v>14</v>
      </c>
      <c r="K2" s="3"/>
      <c r="L2" s="13" t="s">
        <v>0</v>
      </c>
      <c r="M2" s="14" t="s">
        <v>1</v>
      </c>
      <c r="N2" s="14" t="s">
        <v>2</v>
      </c>
      <c r="O2" s="14" t="s">
        <v>3</v>
      </c>
      <c r="P2" s="14" t="s">
        <v>4</v>
      </c>
      <c r="Q2" s="15" t="s">
        <v>5</v>
      </c>
    </row>
    <row r="3" spans="2:17" ht="15">
      <c r="B3" s="36">
        <v>220</v>
      </c>
      <c r="C3" s="17">
        <v>7</v>
      </c>
      <c r="D3" s="17">
        <v>79</v>
      </c>
      <c r="E3" s="17">
        <v>224</v>
      </c>
      <c r="F3" s="18">
        <f>IF((-1)*O3*L3+N3*M3&gt;0,1,-1)*ROUND(DEGREES(ACOS((N3*L3+O3*M3)/(SQRT(N3*N3+O3*O3)*SQRT(L3*L3+M3*M3)))),0)</f>
        <v>0</v>
      </c>
      <c r="G3" s="17">
        <v>13</v>
      </c>
      <c r="H3" s="18">
        <f>ROUND(SQRT(L3*L3+M3*M3),0)</f>
        <v>72</v>
      </c>
      <c r="I3" s="18">
        <f>ROUNDUP(G3/(H3/60),0)</f>
        <v>11</v>
      </c>
      <c r="J3" s="19">
        <f aca="true" t="shared" si="0" ref="J3:J20">ROUNDUP((10/60)*I3,1)</f>
        <v>1.9000000000000001</v>
      </c>
      <c r="K3" s="4"/>
      <c r="L3" s="7">
        <f>N3+P3</f>
        <v>-50.37849799845502</v>
      </c>
      <c r="M3" s="8">
        <f>O3+Q3</f>
        <v>-51.46553312492059</v>
      </c>
      <c r="N3" s="8">
        <f>D3*SIN(RADIANS(E3))</f>
        <v>-54.87801126626079</v>
      </c>
      <c r="O3" s="8">
        <f>D3*COS(RADIANS(E3))</f>
        <v>-56.827844226753434</v>
      </c>
      <c r="P3" s="8">
        <f>C3*SIN(RADIANS(B3+180))</f>
        <v>4.499513267805774</v>
      </c>
      <c r="Q3" s="9">
        <f>C3*COS(RADIANS(B3+180))</f>
        <v>5.362311101832847</v>
      </c>
    </row>
    <row r="4" spans="2:17" ht="15">
      <c r="B4" s="34">
        <v>220</v>
      </c>
      <c r="C4" s="16">
        <v>7</v>
      </c>
      <c r="D4" s="16">
        <v>110</v>
      </c>
      <c r="E4" s="16">
        <v>224</v>
      </c>
      <c r="F4" s="20">
        <f aca="true" t="shared" si="1" ref="F4:F20">IF((-1)*O4*L4+N4*M4&gt;0,1,-1)*ROUND(DEGREES(ACOS((N4*L4+O4*M4)/(SQRT(N4*N4+O4*O4)*SQRT(L4*L4+M4*M4)))),0)</f>
        <v>0</v>
      </c>
      <c r="G4" s="16">
        <v>12</v>
      </c>
      <c r="H4" s="20">
        <f aca="true" t="shared" si="2" ref="H4:H13">ROUND(SQRT(L4*L4+M4*M4),0)</f>
        <v>103</v>
      </c>
      <c r="I4" s="20">
        <f aca="true" t="shared" si="3" ref="I4:I13">ROUNDUP(G4/(H4/60),0)</f>
        <v>7</v>
      </c>
      <c r="J4" s="21">
        <f t="shared" si="0"/>
        <v>1.2000000000000002</v>
      </c>
      <c r="K4" s="4"/>
      <c r="L4" s="7">
        <f aca="true" t="shared" si="4" ref="L4:L13">N4+P4</f>
        <v>-71.91290748268395</v>
      </c>
      <c r="M4" s="8">
        <f aca="true" t="shared" si="5" ref="M4:M13">O4+Q4</f>
        <v>-73.76506693541877</v>
      </c>
      <c r="N4" s="8">
        <f aca="true" t="shared" si="6" ref="N4:N13">D4*SIN(RADIANS(E4))</f>
        <v>-76.41242075048972</v>
      </c>
      <c r="O4" s="8">
        <f aca="true" t="shared" si="7" ref="O4:O13">D4*COS(RADIANS(E4))</f>
        <v>-79.12737803725162</v>
      </c>
      <c r="P4" s="8">
        <f aca="true" t="shared" si="8" ref="P4:P13">C4*SIN(RADIANS(B4+180))</f>
        <v>4.499513267805774</v>
      </c>
      <c r="Q4" s="9">
        <f aca="true" t="shared" si="9" ref="Q4:Q13">C4*COS(RADIANS(B4+180))</f>
        <v>5.362311101832847</v>
      </c>
    </row>
    <row r="5" spans="2:17" ht="15">
      <c r="B5" s="34">
        <v>220</v>
      </c>
      <c r="C5" s="16">
        <v>7</v>
      </c>
      <c r="D5" s="16">
        <v>110</v>
      </c>
      <c r="E5" s="16">
        <v>224</v>
      </c>
      <c r="F5" s="20">
        <f t="shared" si="1"/>
        <v>0</v>
      </c>
      <c r="G5" s="16">
        <v>8</v>
      </c>
      <c r="H5" s="20">
        <f t="shared" si="2"/>
        <v>103</v>
      </c>
      <c r="I5" s="20">
        <f t="shared" si="3"/>
        <v>5</v>
      </c>
      <c r="J5" s="21">
        <f t="shared" si="0"/>
        <v>0.9</v>
      </c>
      <c r="K5" s="4"/>
      <c r="L5" s="7">
        <f t="shared" si="4"/>
        <v>-71.91290748268395</v>
      </c>
      <c r="M5" s="8">
        <f t="shared" si="5"/>
        <v>-73.76506693541877</v>
      </c>
      <c r="N5" s="8">
        <f t="shared" si="6"/>
        <v>-76.41242075048972</v>
      </c>
      <c r="O5" s="8">
        <f t="shared" si="7"/>
        <v>-79.12737803725162</v>
      </c>
      <c r="P5" s="8">
        <f t="shared" si="8"/>
        <v>4.499513267805774</v>
      </c>
      <c r="Q5" s="9">
        <f t="shared" si="9"/>
        <v>5.362311101832847</v>
      </c>
    </row>
    <row r="6" spans="2:17" ht="15">
      <c r="B6" s="34">
        <v>220</v>
      </c>
      <c r="C6" s="16">
        <v>9</v>
      </c>
      <c r="D6" s="16">
        <v>110</v>
      </c>
      <c r="E6" s="16">
        <v>263</v>
      </c>
      <c r="F6" s="20">
        <f t="shared" si="1"/>
        <v>-3</v>
      </c>
      <c r="G6" s="16">
        <v>13</v>
      </c>
      <c r="H6" s="20">
        <f t="shared" si="2"/>
        <v>104</v>
      </c>
      <c r="I6" s="20">
        <f t="shared" si="3"/>
        <v>8</v>
      </c>
      <c r="J6" s="21">
        <f t="shared" si="0"/>
        <v>1.4000000000000001</v>
      </c>
      <c r="K6" s="4"/>
      <c r="L6" s="7">
        <f t="shared" si="4"/>
        <v>-103.39498819336657</v>
      </c>
      <c r="M6" s="8">
        <f t="shared" si="5"/>
        <v>-6.511227786495385</v>
      </c>
      <c r="N6" s="8">
        <f t="shared" si="6"/>
        <v>-109.18007668054543</v>
      </c>
      <c r="O6" s="8">
        <f t="shared" si="7"/>
        <v>-13.405627774566188</v>
      </c>
      <c r="P6" s="8">
        <f t="shared" si="8"/>
        <v>5.785088487178852</v>
      </c>
      <c r="Q6" s="9">
        <f t="shared" si="9"/>
        <v>6.894399988070803</v>
      </c>
    </row>
    <row r="7" spans="2:17" ht="15">
      <c r="B7" s="34">
        <v>220</v>
      </c>
      <c r="C7" s="16">
        <v>9</v>
      </c>
      <c r="D7" s="16">
        <v>110</v>
      </c>
      <c r="E7" s="16">
        <v>263</v>
      </c>
      <c r="F7" s="20">
        <f t="shared" si="1"/>
        <v>-3</v>
      </c>
      <c r="G7" s="16">
        <v>15</v>
      </c>
      <c r="H7" s="20">
        <f t="shared" si="2"/>
        <v>104</v>
      </c>
      <c r="I7" s="20">
        <f t="shared" si="3"/>
        <v>9</v>
      </c>
      <c r="J7" s="21">
        <f t="shared" si="0"/>
        <v>1.5</v>
      </c>
      <c r="K7" s="4"/>
      <c r="L7" s="7">
        <f t="shared" si="4"/>
        <v>-103.39498819336657</v>
      </c>
      <c r="M7" s="8">
        <f t="shared" si="5"/>
        <v>-6.511227786495385</v>
      </c>
      <c r="N7" s="8">
        <f t="shared" si="6"/>
        <v>-109.18007668054543</v>
      </c>
      <c r="O7" s="8">
        <f t="shared" si="7"/>
        <v>-13.405627774566188</v>
      </c>
      <c r="P7" s="8">
        <f t="shared" si="8"/>
        <v>5.785088487178852</v>
      </c>
      <c r="Q7" s="9">
        <f t="shared" si="9"/>
        <v>6.894399988070803</v>
      </c>
    </row>
    <row r="8" spans="2:17" ht="15">
      <c r="B8" s="34">
        <v>220</v>
      </c>
      <c r="C8" s="16">
        <v>9</v>
      </c>
      <c r="D8" s="16">
        <v>110</v>
      </c>
      <c r="E8" s="16">
        <v>263</v>
      </c>
      <c r="F8" s="20">
        <f t="shared" si="1"/>
        <v>-3</v>
      </c>
      <c r="G8" s="16">
        <v>25</v>
      </c>
      <c r="H8" s="20">
        <f t="shared" si="2"/>
        <v>104</v>
      </c>
      <c r="I8" s="20">
        <f t="shared" si="3"/>
        <v>15</v>
      </c>
      <c r="J8" s="21">
        <f t="shared" si="0"/>
        <v>2.5</v>
      </c>
      <c r="K8" s="4"/>
      <c r="L8" s="7">
        <f t="shared" si="4"/>
        <v>-103.39498819336657</v>
      </c>
      <c r="M8" s="8">
        <f t="shared" si="5"/>
        <v>-6.511227786495385</v>
      </c>
      <c r="N8" s="8">
        <f t="shared" si="6"/>
        <v>-109.18007668054543</v>
      </c>
      <c r="O8" s="8">
        <f t="shared" si="7"/>
        <v>-13.405627774566188</v>
      </c>
      <c r="P8" s="8">
        <f t="shared" si="8"/>
        <v>5.785088487178852</v>
      </c>
      <c r="Q8" s="9">
        <f t="shared" si="9"/>
        <v>6.894399988070803</v>
      </c>
    </row>
    <row r="9" spans="2:17" ht="15">
      <c r="B9" s="34">
        <v>220</v>
      </c>
      <c r="C9" s="16">
        <v>9</v>
      </c>
      <c r="D9" s="16">
        <v>110</v>
      </c>
      <c r="E9" s="16">
        <v>263</v>
      </c>
      <c r="F9" s="20">
        <f t="shared" si="1"/>
        <v>-3</v>
      </c>
      <c r="G9" s="16">
        <v>20</v>
      </c>
      <c r="H9" s="20">
        <f t="shared" si="2"/>
        <v>104</v>
      </c>
      <c r="I9" s="20">
        <f t="shared" si="3"/>
        <v>12</v>
      </c>
      <c r="J9" s="21">
        <f t="shared" si="0"/>
        <v>2</v>
      </c>
      <c r="K9" s="4"/>
      <c r="L9" s="7">
        <f t="shared" si="4"/>
        <v>-103.39498819336657</v>
      </c>
      <c r="M9" s="8">
        <f t="shared" si="5"/>
        <v>-6.511227786495385</v>
      </c>
      <c r="N9" s="8">
        <f t="shared" si="6"/>
        <v>-109.18007668054543</v>
      </c>
      <c r="O9" s="8">
        <f t="shared" si="7"/>
        <v>-13.405627774566188</v>
      </c>
      <c r="P9" s="8">
        <f t="shared" si="8"/>
        <v>5.785088487178852</v>
      </c>
      <c r="Q9" s="9">
        <f t="shared" si="9"/>
        <v>6.894399988070803</v>
      </c>
    </row>
    <row r="10" spans="2:17" ht="15">
      <c r="B10" s="34">
        <v>220</v>
      </c>
      <c r="C10" s="16">
        <v>9</v>
      </c>
      <c r="D10" s="16">
        <v>110</v>
      </c>
      <c r="E10" s="16">
        <v>263</v>
      </c>
      <c r="F10" s="20">
        <f t="shared" si="1"/>
        <v>-3</v>
      </c>
      <c r="G10" s="16">
        <v>13</v>
      </c>
      <c r="H10" s="20">
        <f t="shared" si="2"/>
        <v>104</v>
      </c>
      <c r="I10" s="20">
        <f t="shared" si="3"/>
        <v>8</v>
      </c>
      <c r="J10" s="21">
        <f t="shared" si="0"/>
        <v>1.4000000000000001</v>
      </c>
      <c r="K10" s="4"/>
      <c r="L10" s="7">
        <f t="shared" si="4"/>
        <v>-103.39498819336657</v>
      </c>
      <c r="M10" s="8">
        <f t="shared" si="5"/>
        <v>-6.511227786495385</v>
      </c>
      <c r="N10" s="8">
        <f t="shared" si="6"/>
        <v>-109.18007668054543</v>
      </c>
      <c r="O10" s="8">
        <f t="shared" si="7"/>
        <v>-13.405627774566188</v>
      </c>
      <c r="P10" s="8">
        <f t="shared" si="8"/>
        <v>5.785088487178852</v>
      </c>
      <c r="Q10" s="9">
        <f t="shared" si="9"/>
        <v>6.894399988070803</v>
      </c>
    </row>
    <row r="11" spans="2:17" ht="15">
      <c r="B11" s="25">
        <v>220</v>
      </c>
      <c r="C11" s="22">
        <v>9</v>
      </c>
      <c r="D11" s="22">
        <v>79</v>
      </c>
      <c r="E11" s="22">
        <v>346</v>
      </c>
      <c r="F11" s="23">
        <f t="shared" si="1"/>
        <v>-5</v>
      </c>
      <c r="G11" s="22">
        <v>12</v>
      </c>
      <c r="H11" s="23">
        <f t="shared" si="2"/>
        <v>85</v>
      </c>
      <c r="I11" s="23">
        <f t="shared" si="3"/>
        <v>9</v>
      </c>
      <c r="J11" s="24">
        <f t="shared" si="0"/>
        <v>1.5</v>
      </c>
      <c r="K11" s="4"/>
      <c r="L11" s="7">
        <f t="shared" si="4"/>
        <v>-13.32674126519491</v>
      </c>
      <c r="M11" s="8">
        <f t="shared" si="5"/>
        <v>83.54776236387453</v>
      </c>
      <c r="N11" s="8">
        <f t="shared" si="6"/>
        <v>-19.11182975237376</v>
      </c>
      <c r="O11" s="8">
        <f t="shared" si="7"/>
        <v>76.65336237580372</v>
      </c>
      <c r="P11" s="8">
        <f t="shared" si="8"/>
        <v>5.785088487178852</v>
      </c>
      <c r="Q11" s="9">
        <f t="shared" si="9"/>
        <v>6.894399988070803</v>
      </c>
    </row>
    <row r="12" spans="2:17" ht="15">
      <c r="B12" s="25">
        <v>220</v>
      </c>
      <c r="C12" s="22">
        <v>9</v>
      </c>
      <c r="D12" s="22">
        <v>110</v>
      </c>
      <c r="E12" s="22">
        <v>346</v>
      </c>
      <c r="F12" s="23">
        <f t="shared" si="1"/>
        <v>-4</v>
      </c>
      <c r="G12" s="22">
        <v>19</v>
      </c>
      <c r="H12" s="23">
        <f t="shared" si="2"/>
        <v>116</v>
      </c>
      <c r="I12" s="23">
        <f t="shared" si="3"/>
        <v>10</v>
      </c>
      <c r="J12" s="24">
        <f t="shared" si="0"/>
        <v>1.7000000000000002</v>
      </c>
      <c r="K12" s="4"/>
      <c r="L12" s="7">
        <f t="shared" si="4"/>
        <v>-20.826320028784615</v>
      </c>
      <c r="M12" s="8">
        <f t="shared" si="5"/>
        <v>113.62692987843042</v>
      </c>
      <c r="N12" s="8">
        <f t="shared" si="6"/>
        <v>-26.611408515963465</v>
      </c>
      <c r="O12" s="8">
        <f t="shared" si="7"/>
        <v>106.73252989035961</v>
      </c>
      <c r="P12" s="8">
        <f t="shared" si="8"/>
        <v>5.785088487178852</v>
      </c>
      <c r="Q12" s="9">
        <f t="shared" si="9"/>
        <v>6.894399988070803</v>
      </c>
    </row>
    <row r="13" spans="2:17" ht="15">
      <c r="B13" s="25">
        <v>220</v>
      </c>
      <c r="C13" s="22">
        <v>9</v>
      </c>
      <c r="D13" s="22">
        <v>110</v>
      </c>
      <c r="E13" s="22">
        <v>346</v>
      </c>
      <c r="F13" s="23">
        <f t="shared" si="1"/>
        <v>-4</v>
      </c>
      <c r="G13" s="22">
        <v>12</v>
      </c>
      <c r="H13" s="23">
        <f t="shared" si="2"/>
        <v>116</v>
      </c>
      <c r="I13" s="23">
        <f t="shared" si="3"/>
        <v>7</v>
      </c>
      <c r="J13" s="24">
        <f t="shared" si="0"/>
        <v>1.2000000000000002</v>
      </c>
      <c r="K13" s="4"/>
      <c r="L13" s="7">
        <f t="shared" si="4"/>
        <v>-20.826320028784615</v>
      </c>
      <c r="M13" s="8">
        <f t="shared" si="5"/>
        <v>113.62692987843042</v>
      </c>
      <c r="N13" s="8">
        <f t="shared" si="6"/>
        <v>-26.611408515963465</v>
      </c>
      <c r="O13" s="8">
        <f t="shared" si="7"/>
        <v>106.73252989035961</v>
      </c>
      <c r="P13" s="8">
        <f t="shared" si="8"/>
        <v>5.785088487178852</v>
      </c>
      <c r="Q13" s="9">
        <f t="shared" si="9"/>
        <v>6.894399988070803</v>
      </c>
    </row>
    <row r="14" spans="2:17" ht="15">
      <c r="B14" s="25">
        <v>220</v>
      </c>
      <c r="C14" s="22">
        <v>9</v>
      </c>
      <c r="D14" s="22">
        <v>110</v>
      </c>
      <c r="E14" s="22">
        <v>346</v>
      </c>
      <c r="F14" s="23">
        <f t="shared" si="1"/>
        <v>-4</v>
      </c>
      <c r="G14" s="22">
        <v>9</v>
      </c>
      <c r="H14" s="23">
        <f aca="true" t="shared" si="10" ref="H14:H20">ROUND(SQRT(L14*L14+M14*M14),0)</f>
        <v>116</v>
      </c>
      <c r="I14" s="23">
        <f aca="true" t="shared" si="11" ref="I14:I20">ROUNDUP(G14/(H14/60),0)</f>
        <v>5</v>
      </c>
      <c r="J14" s="24">
        <f t="shared" si="0"/>
        <v>0.9</v>
      </c>
      <c r="K14" s="4"/>
      <c r="L14" s="7">
        <f aca="true" t="shared" si="12" ref="L14:M20">N14+P14</f>
        <v>-20.826320028784615</v>
      </c>
      <c r="M14" s="8">
        <f t="shared" si="12"/>
        <v>113.62692987843042</v>
      </c>
      <c r="N14" s="8">
        <f aca="true" t="shared" si="13" ref="N14:N20">D14*SIN(RADIANS(E14))</f>
        <v>-26.611408515963465</v>
      </c>
      <c r="O14" s="8">
        <f aca="true" t="shared" si="14" ref="O14:O20">D14*COS(RADIANS(E14))</f>
        <v>106.73252989035961</v>
      </c>
      <c r="P14" s="8">
        <f aca="true" t="shared" si="15" ref="P14:P20">C14*SIN(RADIANS(B14+180))</f>
        <v>5.785088487178852</v>
      </c>
      <c r="Q14" s="9">
        <f aca="true" t="shared" si="16" ref="Q14:Q20">C14*COS(RADIANS(B14+180))</f>
        <v>6.894399988070803</v>
      </c>
    </row>
    <row r="15" spans="2:17" ht="15">
      <c r="B15" s="29">
        <v>220</v>
      </c>
      <c r="C15" s="26">
        <v>9</v>
      </c>
      <c r="D15" s="26">
        <v>79</v>
      </c>
      <c r="E15" s="26">
        <v>80</v>
      </c>
      <c r="F15" s="27">
        <f t="shared" si="1"/>
        <v>4</v>
      </c>
      <c r="G15" s="26">
        <v>12</v>
      </c>
      <c r="H15" s="27">
        <f t="shared" si="10"/>
        <v>86</v>
      </c>
      <c r="I15" s="27">
        <f t="shared" si="11"/>
        <v>9</v>
      </c>
      <c r="J15" s="28">
        <f t="shared" si="0"/>
        <v>1.5</v>
      </c>
      <c r="K15" s="4"/>
      <c r="L15" s="7">
        <f t="shared" si="12"/>
        <v>83.58490097514328</v>
      </c>
      <c r="M15" s="8">
        <f t="shared" si="12"/>
        <v>20.612606023758307</v>
      </c>
      <c r="N15" s="8">
        <f t="shared" si="13"/>
        <v>77.79981248796443</v>
      </c>
      <c r="O15" s="8">
        <f t="shared" si="14"/>
        <v>13.718206035687503</v>
      </c>
      <c r="P15" s="8">
        <f t="shared" si="15"/>
        <v>5.785088487178852</v>
      </c>
      <c r="Q15" s="9">
        <f t="shared" si="16"/>
        <v>6.894399988070803</v>
      </c>
    </row>
    <row r="16" spans="2:17" ht="15">
      <c r="B16" s="29">
        <v>220</v>
      </c>
      <c r="C16" s="26">
        <v>9</v>
      </c>
      <c r="D16" s="26">
        <v>110</v>
      </c>
      <c r="E16" s="26">
        <v>80</v>
      </c>
      <c r="F16" s="27">
        <f t="shared" si="1"/>
        <v>3</v>
      </c>
      <c r="G16" s="26">
        <v>16</v>
      </c>
      <c r="H16" s="27">
        <f t="shared" si="10"/>
        <v>117</v>
      </c>
      <c r="I16" s="27">
        <f t="shared" si="11"/>
        <v>9</v>
      </c>
      <c r="J16" s="28">
        <f t="shared" si="0"/>
        <v>1.5</v>
      </c>
      <c r="K16" s="4"/>
      <c r="L16" s="7">
        <f t="shared" si="12"/>
        <v>114.11394131852174</v>
      </c>
      <c r="M16" s="8">
        <f t="shared" si="12"/>
        <v>25.995699531433146</v>
      </c>
      <c r="N16" s="8">
        <f t="shared" si="13"/>
        <v>108.32885283134289</v>
      </c>
      <c r="O16" s="8">
        <f t="shared" si="14"/>
        <v>19.101299543362344</v>
      </c>
      <c r="P16" s="8">
        <f t="shared" si="15"/>
        <v>5.785088487178852</v>
      </c>
      <c r="Q16" s="9">
        <f t="shared" si="16"/>
        <v>6.894399988070803</v>
      </c>
    </row>
    <row r="17" spans="2:17" ht="15">
      <c r="B17" s="29">
        <v>220</v>
      </c>
      <c r="C17" s="26">
        <v>9</v>
      </c>
      <c r="D17" s="26">
        <v>110</v>
      </c>
      <c r="E17" s="26">
        <v>80</v>
      </c>
      <c r="F17" s="27">
        <f t="shared" si="1"/>
        <v>3</v>
      </c>
      <c r="G17" s="26">
        <v>23</v>
      </c>
      <c r="H17" s="27">
        <f t="shared" si="10"/>
        <v>117</v>
      </c>
      <c r="I17" s="27">
        <f t="shared" si="11"/>
        <v>12</v>
      </c>
      <c r="J17" s="28">
        <f t="shared" si="0"/>
        <v>2</v>
      </c>
      <c r="K17" s="4"/>
      <c r="L17" s="7">
        <f t="shared" si="12"/>
        <v>114.11394131852174</v>
      </c>
      <c r="M17" s="8">
        <f t="shared" si="12"/>
        <v>25.995699531433146</v>
      </c>
      <c r="N17" s="8">
        <f t="shared" si="13"/>
        <v>108.32885283134289</v>
      </c>
      <c r="O17" s="8">
        <f t="shared" si="14"/>
        <v>19.101299543362344</v>
      </c>
      <c r="P17" s="8">
        <f t="shared" si="15"/>
        <v>5.785088487178852</v>
      </c>
      <c r="Q17" s="9">
        <f t="shared" si="16"/>
        <v>6.894399988070803</v>
      </c>
    </row>
    <row r="18" spans="2:17" ht="15">
      <c r="B18" s="29">
        <v>220</v>
      </c>
      <c r="C18" s="26">
        <v>7</v>
      </c>
      <c r="D18" s="26">
        <v>110</v>
      </c>
      <c r="E18" s="26">
        <v>88</v>
      </c>
      <c r="F18" s="27">
        <f t="shared" si="1"/>
        <v>3</v>
      </c>
      <c r="G18" s="26">
        <v>36</v>
      </c>
      <c r="H18" s="27">
        <f t="shared" si="10"/>
        <v>115</v>
      </c>
      <c r="I18" s="27">
        <f t="shared" si="11"/>
        <v>19</v>
      </c>
      <c r="J18" s="28">
        <f t="shared" si="0"/>
        <v>3.2</v>
      </c>
      <c r="K18" s="4"/>
      <c r="L18" s="7">
        <f t="shared" si="12"/>
        <v>114.43250423990631</v>
      </c>
      <c r="M18" s="8">
        <f t="shared" si="12"/>
        <v>9.201255739107966</v>
      </c>
      <c r="N18" s="8">
        <f t="shared" si="13"/>
        <v>109.93299097210054</v>
      </c>
      <c r="O18" s="8">
        <f t="shared" si="14"/>
        <v>3.838944637275119</v>
      </c>
      <c r="P18" s="8">
        <f t="shared" si="15"/>
        <v>4.499513267805774</v>
      </c>
      <c r="Q18" s="9">
        <f t="shared" si="16"/>
        <v>5.362311101832847</v>
      </c>
    </row>
    <row r="19" spans="2:17" ht="15">
      <c r="B19" s="29">
        <v>220</v>
      </c>
      <c r="C19" s="26">
        <v>7</v>
      </c>
      <c r="D19" s="26">
        <v>110</v>
      </c>
      <c r="E19" s="26">
        <v>128</v>
      </c>
      <c r="F19" s="27">
        <f t="shared" si="1"/>
        <v>4</v>
      </c>
      <c r="G19" s="26">
        <v>32</v>
      </c>
      <c r="H19" s="27">
        <f t="shared" si="10"/>
        <v>110</v>
      </c>
      <c r="I19" s="27">
        <f t="shared" si="11"/>
        <v>18</v>
      </c>
      <c r="J19" s="28">
        <f t="shared" si="0"/>
        <v>3</v>
      </c>
      <c r="K19" s="4"/>
      <c r="L19" s="7">
        <f t="shared" si="12"/>
        <v>91.1806961645452</v>
      </c>
      <c r="M19" s="8">
        <f t="shared" si="12"/>
        <v>-62.36045118398957</v>
      </c>
      <c r="N19" s="8">
        <f t="shared" si="13"/>
        <v>86.68118289673941</v>
      </c>
      <c r="O19" s="8">
        <f t="shared" si="14"/>
        <v>-67.72276228582241</v>
      </c>
      <c r="P19" s="8">
        <f t="shared" si="15"/>
        <v>4.499513267805774</v>
      </c>
      <c r="Q19" s="9">
        <f t="shared" si="16"/>
        <v>5.362311101832847</v>
      </c>
    </row>
    <row r="20" spans="2:17" ht="15.75" thickBot="1">
      <c r="B20" s="30">
        <v>220</v>
      </c>
      <c r="C20" s="31">
        <v>7</v>
      </c>
      <c r="D20" s="31">
        <v>110</v>
      </c>
      <c r="E20" s="31">
        <v>128</v>
      </c>
      <c r="F20" s="32">
        <f t="shared" si="1"/>
        <v>4</v>
      </c>
      <c r="G20" s="31">
        <v>12</v>
      </c>
      <c r="H20" s="32">
        <f t="shared" si="10"/>
        <v>110</v>
      </c>
      <c r="I20" s="32">
        <f t="shared" si="11"/>
        <v>7</v>
      </c>
      <c r="J20" s="33">
        <f t="shared" si="0"/>
        <v>1.2000000000000002</v>
      </c>
      <c r="K20" s="4"/>
      <c r="L20" s="10">
        <f t="shared" si="12"/>
        <v>91.1806961645452</v>
      </c>
      <c r="M20" s="11">
        <f t="shared" si="12"/>
        <v>-62.36045118398957</v>
      </c>
      <c r="N20" s="11">
        <f t="shared" si="13"/>
        <v>86.68118289673941</v>
      </c>
      <c r="O20" s="11">
        <f t="shared" si="14"/>
        <v>-67.72276228582241</v>
      </c>
      <c r="P20" s="11">
        <f t="shared" si="15"/>
        <v>4.499513267805774</v>
      </c>
      <c r="Q20" s="12">
        <f t="shared" si="16"/>
        <v>5.362311101832847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Soojae Kim</dc:creator>
  <cp:keywords/>
  <dc:description/>
  <cp:lastModifiedBy>Soojae Kim</cp:lastModifiedBy>
  <dcterms:created xsi:type="dcterms:W3CDTF">2010-05-13T06:08:57Z</dcterms:created>
  <dcterms:modified xsi:type="dcterms:W3CDTF">2010-05-19T23:33:42Z</dcterms:modified>
  <cp:category/>
  <cp:version/>
  <cp:contentType/>
  <cp:contentStatus/>
</cp:coreProperties>
</file>